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90" yWindow="65521" windowWidth="7830" windowHeight="8970" activeTab="0"/>
  </bookViews>
  <sheets>
    <sheet name="BS" sheetId="1" r:id="rId1"/>
    <sheet name="IS" sheetId="2" r:id="rId2"/>
    <sheet name="Equity" sheetId="3" r:id="rId3"/>
    <sheet name="CF" sheetId="4" r:id="rId4"/>
  </sheets>
  <definedNames>
    <definedName name="_xlnm.Print_Area" localSheetId="0">'BS'!$A$1:$F$58</definedName>
    <definedName name="_xlnm.Print_Area" localSheetId="2">'Equity'!$A$1:$F$27</definedName>
    <definedName name="_xlnm.Print_Area" localSheetId="1">'IS'!$A$1:$G$44</definedName>
  </definedNames>
  <calcPr fullCalcOnLoad="1"/>
</workbook>
</file>

<file path=xl/sharedStrings.xml><?xml version="1.0" encoding="utf-8"?>
<sst xmlns="http://schemas.openxmlformats.org/spreadsheetml/2006/main" count="202" uniqueCount="118">
  <si>
    <t>QUARTERLY REPORT</t>
  </si>
  <si>
    <t>(The figures have not been audited.)</t>
  </si>
  <si>
    <t>As at</t>
  </si>
  <si>
    <t>31/3/2003</t>
  </si>
  <si>
    <t>RM'000</t>
  </si>
  <si>
    <t>Property, Plant and Equipment</t>
  </si>
  <si>
    <t>Interest In Associated Companies</t>
  </si>
  <si>
    <t>Other Investments</t>
  </si>
  <si>
    <t>Capital Work-In-Progress</t>
  </si>
  <si>
    <t>Goodwill on Consolidation</t>
  </si>
  <si>
    <t>Current Assets</t>
  </si>
  <si>
    <t>Inventories</t>
  </si>
  <si>
    <t>Receivables, Deposits and Prepayments</t>
  </si>
  <si>
    <t>Cash, Bank Balances and Deposits</t>
  </si>
  <si>
    <t>Current Liabilities</t>
  </si>
  <si>
    <t>Payables, Deposits and Accruals</t>
  </si>
  <si>
    <t>Short Term Borrowings</t>
  </si>
  <si>
    <t>Taxation</t>
  </si>
  <si>
    <t>Capital and Reserves</t>
  </si>
  <si>
    <t>Share Capital</t>
  </si>
  <si>
    <t>Reserves</t>
  </si>
  <si>
    <t>Shareholders' Equity</t>
  </si>
  <si>
    <t>Long Term Liabilities</t>
  </si>
  <si>
    <t>Borrowings</t>
  </si>
  <si>
    <t>Bonds</t>
  </si>
  <si>
    <t>Other deferred liabilities</t>
  </si>
  <si>
    <t xml:space="preserve">(The Condensed Consolidated Balance Sheets should be read in conjunction with the Annual </t>
  </si>
  <si>
    <t xml:space="preserve">Current </t>
  </si>
  <si>
    <t>Current</t>
  </si>
  <si>
    <t>Preceding</t>
  </si>
  <si>
    <t>quarter</t>
  </si>
  <si>
    <t>year</t>
  </si>
  <si>
    <t>ended</t>
  </si>
  <si>
    <t>Revenue</t>
  </si>
  <si>
    <t>Operating expenses</t>
  </si>
  <si>
    <t>Other operating income</t>
  </si>
  <si>
    <t>Finance costs</t>
  </si>
  <si>
    <t>Share of associated results</t>
  </si>
  <si>
    <t>Loss before taxation</t>
  </si>
  <si>
    <t>Minority interest</t>
  </si>
  <si>
    <t>Basic</t>
  </si>
  <si>
    <t>Fully diluted</t>
  </si>
  <si>
    <t>N/A</t>
  </si>
  <si>
    <t>Reserve</t>
  </si>
  <si>
    <t>Share</t>
  </si>
  <si>
    <t>Attributable</t>
  </si>
  <si>
    <t>Accumulated</t>
  </si>
  <si>
    <t>capital</t>
  </si>
  <si>
    <t>to Capital</t>
  </si>
  <si>
    <t>to Revenue</t>
  </si>
  <si>
    <t>Losses</t>
  </si>
  <si>
    <t>Total</t>
  </si>
  <si>
    <t>Movement during the year</t>
  </si>
  <si>
    <t>Adjustments for non-cash flow items :-</t>
  </si>
  <si>
    <t>Non-cash items</t>
  </si>
  <si>
    <t>Changes in working capital :-</t>
  </si>
  <si>
    <t>Net change in current assets</t>
  </si>
  <si>
    <t>Net change in current liabilities</t>
  </si>
  <si>
    <t>Income tax paid</t>
  </si>
  <si>
    <t>Investing activities</t>
  </si>
  <si>
    <t>Financing activities</t>
  </si>
  <si>
    <t>Drawndown of borrowings</t>
  </si>
  <si>
    <t>Repayment of borrowings</t>
  </si>
  <si>
    <t>Net change in cash &amp; cash equivalents</t>
  </si>
  <si>
    <t xml:space="preserve"> </t>
  </si>
  <si>
    <t>Translation exchange difference</t>
  </si>
  <si>
    <t>Net change in development expenditure</t>
  </si>
  <si>
    <t xml:space="preserve"> to the interim financial statements.)</t>
  </si>
  <si>
    <t>Condensed Consolidated Statement of Changes in Equity</t>
  </si>
  <si>
    <t>Condensed Consolidated Balance Sheets</t>
  </si>
  <si>
    <t>Condensed Consolidated Income Statements</t>
  </si>
  <si>
    <t>Condensed Consolidated Cash Flow Statements</t>
  </si>
  <si>
    <t>Purchase of property, plant &amp; equipment</t>
  </si>
  <si>
    <t>Proceed from disposal of property, plant &amp; equipment</t>
  </si>
  <si>
    <t>Minority Interest</t>
  </si>
  <si>
    <t>31/03/2005</t>
  </si>
  <si>
    <t>(audited)</t>
  </si>
  <si>
    <t xml:space="preserve">    property development costs</t>
  </si>
  <si>
    <t>Property development costs</t>
  </si>
  <si>
    <t>Refund received from revocation of sales &amp; purchase agreement</t>
  </si>
  <si>
    <t>Interest paid</t>
  </si>
  <si>
    <t>Interst received</t>
  </si>
  <si>
    <t xml:space="preserve"> Financial Report for the year ended 31 March 2005 and the accompanying explanatory notes attached </t>
  </si>
  <si>
    <t>Profit / (Loss) from operations</t>
  </si>
  <si>
    <t>KARAMBUNAI CORP BHD (6461-P)</t>
  </si>
  <si>
    <t xml:space="preserve">Land held for property development and </t>
  </si>
  <si>
    <t>(Formerly Known as FACB Resorts Berhad)</t>
  </si>
  <si>
    <t>Net cash flows (used in)/generated from  investing activities</t>
  </si>
  <si>
    <t>Net cash flows used in financing activities</t>
  </si>
  <si>
    <t>30/09/2005</t>
  </si>
  <si>
    <t>Net Current Liabilities</t>
  </si>
  <si>
    <t>Operating Profit/ (loss) before working capital changes</t>
  </si>
  <si>
    <t>Preceding year</t>
  </si>
  <si>
    <t>corresponding quarter</t>
  </si>
  <si>
    <t xml:space="preserve">(The Condensed Consolidated Income Statements should be read in conjunction with the Annual </t>
  </si>
  <si>
    <t xml:space="preserve">(The Condensed Consolidated Statement of Changes in Equity should be read in conjunction with the Annual </t>
  </si>
  <si>
    <t xml:space="preserve">(The Condensed Consolidated Cash Flow Statements should be read in conjunction with the Annual </t>
  </si>
  <si>
    <t>31/12/2005</t>
  </si>
  <si>
    <t>30/06/2005</t>
  </si>
  <si>
    <t>Profit/(Loss) before taxation</t>
  </si>
  <si>
    <t>Balance as at 31/03/2005</t>
  </si>
  <si>
    <t>Balance as at 01/04/2004</t>
  </si>
  <si>
    <t>31/03/2006</t>
  </si>
  <si>
    <t>For Financial Year Ended 31 March 2006</t>
  </si>
  <si>
    <t>YTD</t>
  </si>
  <si>
    <t>As at 31 March 2006</t>
  </si>
  <si>
    <t>Balance as at 31/03/2006</t>
  </si>
  <si>
    <t>3Qtr YTD</t>
  </si>
  <si>
    <t>Net Assets Per Share (sen)</t>
  </si>
  <si>
    <t>financial</t>
  </si>
  <si>
    <t>Loss after taxation before minority interest</t>
  </si>
  <si>
    <t>Loss for the period/year</t>
  </si>
  <si>
    <t>Loss per share (sen)</t>
  </si>
  <si>
    <t>year ended</t>
  </si>
  <si>
    <t>financial year</t>
  </si>
  <si>
    <t>Net cash flows generated from operating activities</t>
  </si>
  <si>
    <t>Cash &amp; cash equivalents at beginning of the year</t>
  </si>
  <si>
    <t>Cash &amp; cash equivalents at end of the year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</si>
</sst>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;\(0\)"/>
    <numFmt numFmtId="175" formatCode="0.0%"/>
    <numFmt numFmtId="176" formatCode="_(* #,##0.000_);_(* \(#,##0.000\);_(* &quot;-&quot;??_);_(@_)"/>
    <numFmt numFmtId="177" formatCode="0.0000000000"/>
    <numFmt numFmtId="178" formatCode="0.0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ms Rm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0"/>
      <color indexed="11"/>
      <name val="Times New Roman"/>
      <family val="1"/>
    </font>
    <font>
      <u val="single"/>
      <sz val="10"/>
      <color indexed="11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3" fontId="8" fillId="0" borderId="0" xfId="15" applyNumberFormat="1" applyFont="1" applyAlignment="1">
      <alignment horizontal="center"/>
    </xf>
    <xf numFmtId="173" fontId="8" fillId="0" borderId="1" xfId="15" applyNumberFormat="1" applyFont="1" applyBorder="1" applyAlignment="1" quotePrefix="1">
      <alignment horizontal="center"/>
    </xf>
    <xf numFmtId="173" fontId="8" fillId="0" borderId="0" xfId="15" applyNumberFormat="1" applyFont="1" applyFill="1" applyAlignment="1">
      <alignment horizontal="center"/>
    </xf>
    <xf numFmtId="173" fontId="8" fillId="0" borderId="0" xfId="0" applyNumberFormat="1" applyFont="1" applyAlignment="1">
      <alignment/>
    </xf>
    <xf numFmtId="173" fontId="8" fillId="0" borderId="1" xfId="15" applyNumberFormat="1" applyFont="1" applyFill="1" applyBorder="1" applyAlignment="1">
      <alignment horizontal="center"/>
    </xf>
    <xf numFmtId="173" fontId="8" fillId="0" borderId="2" xfId="15" applyNumberFormat="1" applyFont="1" applyBorder="1" applyAlignment="1">
      <alignment horizontal="center"/>
    </xf>
    <xf numFmtId="173" fontId="8" fillId="0" borderId="3" xfId="15" applyNumberFormat="1" applyFont="1" applyBorder="1" applyAlignment="1">
      <alignment horizontal="center"/>
    </xf>
    <xf numFmtId="173" fontId="8" fillId="0" borderId="4" xfId="15" applyNumberFormat="1" applyFont="1" applyBorder="1" applyAlignment="1">
      <alignment horizontal="center"/>
    </xf>
    <xf numFmtId="173" fontId="8" fillId="0" borderId="0" xfId="0" applyNumberFormat="1" applyFont="1" applyFill="1" applyAlignment="1">
      <alignment/>
    </xf>
    <xf numFmtId="173" fontId="8" fillId="0" borderId="5" xfId="15" applyNumberFormat="1" applyFont="1" applyBorder="1" applyAlignment="1">
      <alignment horizontal="center"/>
    </xf>
    <xf numFmtId="173" fontId="8" fillId="0" borderId="4" xfId="15" applyNumberFormat="1" applyFont="1" applyFill="1" applyBorder="1" applyAlignment="1">
      <alignment horizontal="center"/>
    </xf>
    <xf numFmtId="173" fontId="8" fillId="0" borderId="6" xfId="15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173" fontId="8" fillId="0" borderId="0" xfId="15" applyNumberFormat="1" applyFont="1" applyBorder="1" applyAlignment="1" quotePrefix="1">
      <alignment horizontal="center"/>
    </xf>
    <xf numFmtId="173" fontId="8" fillId="0" borderId="0" xfId="15" applyNumberFormat="1" applyFont="1" applyBorder="1" applyAlignment="1">
      <alignment horizontal="center"/>
    </xf>
    <xf numFmtId="173" fontId="8" fillId="0" borderId="1" xfId="15" applyNumberFormat="1" applyFont="1" applyBorder="1" applyAlignment="1">
      <alignment horizontal="center"/>
    </xf>
    <xf numFmtId="173" fontId="8" fillId="0" borderId="0" xfId="15" applyNumberFormat="1" applyFont="1" applyBorder="1" applyAlignment="1">
      <alignment/>
    </xf>
    <xf numFmtId="0" fontId="8" fillId="0" borderId="0" xfId="0" applyFont="1" applyFill="1" applyAlignment="1">
      <alignment/>
    </xf>
    <xf numFmtId="37" fontId="7" fillId="0" borderId="0" xfId="21" applyFont="1" applyFill="1" applyAlignment="1">
      <alignment horizontal="centerContinuous" vertical="center"/>
      <protection/>
    </xf>
    <xf numFmtId="37" fontId="8" fillId="0" borderId="0" xfId="21" applyFont="1" applyFill="1" applyAlignment="1">
      <alignment vertical="center"/>
      <protection/>
    </xf>
    <xf numFmtId="37" fontId="8" fillId="0" borderId="0" xfId="21" applyFont="1" applyFill="1" applyAlignment="1">
      <alignment horizontal="center" vertical="center"/>
      <protection/>
    </xf>
    <xf numFmtId="174" fontId="8" fillId="0" borderId="0" xfId="21" applyNumberFormat="1" applyFont="1" applyFill="1" applyAlignment="1">
      <alignment horizontal="center" vertical="center"/>
      <protection/>
    </xf>
    <xf numFmtId="37" fontId="9" fillId="0" borderId="0" xfId="21" applyFont="1" applyFill="1" applyAlignment="1">
      <alignment vertical="center"/>
      <protection/>
    </xf>
    <xf numFmtId="37" fontId="8" fillId="0" borderId="1" xfId="21" applyFont="1" applyFill="1" applyBorder="1" applyAlignment="1">
      <alignment horizontal="center" vertical="center"/>
      <protection/>
    </xf>
    <xf numFmtId="37" fontId="8" fillId="0" borderId="0" xfId="21" applyFont="1" applyFill="1" applyBorder="1" applyAlignment="1">
      <alignment horizontal="center" vertical="center"/>
      <protection/>
    </xf>
    <xf numFmtId="37" fontId="9" fillId="0" borderId="0" xfId="21" applyFont="1" applyFill="1" applyAlignment="1" quotePrefix="1">
      <alignment vertical="center"/>
      <protection/>
    </xf>
    <xf numFmtId="173" fontId="8" fillId="0" borderId="0" xfId="21" applyNumberFormat="1" applyFont="1" applyFill="1" applyAlignment="1">
      <alignment horizontal="center" vertical="center"/>
      <protection/>
    </xf>
    <xf numFmtId="173" fontId="8" fillId="0" borderId="0" xfId="21" applyNumberFormat="1" applyFont="1" applyFill="1" applyAlignment="1">
      <alignment vertical="center"/>
      <protection/>
    </xf>
    <xf numFmtId="37" fontId="8" fillId="0" borderId="0" xfId="21" applyFont="1" applyFill="1" applyBorder="1" applyAlignment="1">
      <alignment vertical="center"/>
      <protection/>
    </xf>
    <xf numFmtId="173" fontId="8" fillId="0" borderId="0" xfId="15" applyNumberFormat="1" applyFont="1" applyFill="1" applyBorder="1" applyAlignment="1">
      <alignment vertical="center"/>
    </xf>
    <xf numFmtId="43" fontId="8" fillId="0" borderId="0" xfId="15" applyFont="1" applyFill="1" applyAlignment="1">
      <alignment vertical="center"/>
    </xf>
    <xf numFmtId="173" fontId="8" fillId="0" borderId="0" xfId="15" applyNumberFormat="1" applyFont="1" applyFill="1" applyAlignment="1">
      <alignment vertical="center"/>
    </xf>
    <xf numFmtId="37" fontId="8" fillId="0" borderId="1" xfId="21" applyFont="1" applyFill="1" applyBorder="1" applyAlignment="1">
      <alignment vertical="center"/>
      <protection/>
    </xf>
    <xf numFmtId="173" fontId="8" fillId="0" borderId="1" xfId="15" applyNumberFormat="1" applyFont="1" applyFill="1" applyBorder="1" applyAlignment="1">
      <alignment vertical="center"/>
    </xf>
    <xf numFmtId="37" fontId="8" fillId="0" borderId="0" xfId="21" applyNumberFormat="1" applyFont="1" applyFill="1" applyAlignment="1">
      <alignment vertical="center"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173" fontId="8" fillId="0" borderId="0" xfId="15" applyNumberFormat="1" applyFont="1" applyAlignment="1">
      <alignment horizontal="right"/>
    </xf>
    <xf numFmtId="173" fontId="8" fillId="0" borderId="1" xfId="15" applyNumberFormat="1" applyFont="1" applyBorder="1" applyAlignment="1" quotePrefix="1">
      <alignment horizontal="right"/>
    </xf>
    <xf numFmtId="173" fontId="12" fillId="2" borderId="0" xfId="15" applyNumberFormat="1" applyFont="1" applyFill="1" applyAlignment="1">
      <alignment/>
    </xf>
    <xf numFmtId="173" fontId="12" fillId="2" borderId="0" xfId="15" applyNumberFormat="1" applyFont="1" applyFill="1" applyBorder="1" applyAlignment="1">
      <alignment/>
    </xf>
    <xf numFmtId="0" fontId="12" fillId="2" borderId="0" xfId="15" applyNumberFormat="1" applyFont="1" applyFill="1" applyBorder="1" applyAlignment="1" quotePrefix="1">
      <alignment horizontal="center"/>
    </xf>
    <xf numFmtId="173" fontId="12" fillId="2" borderId="5" xfId="15" applyNumberFormat="1" applyFont="1" applyFill="1" applyBorder="1" applyAlignment="1">
      <alignment/>
    </xf>
    <xf numFmtId="43" fontId="12" fillId="2" borderId="0" xfId="15" applyNumberFormat="1" applyFont="1" applyFill="1" applyAlignment="1">
      <alignment/>
    </xf>
    <xf numFmtId="173" fontId="12" fillId="2" borderId="1" xfId="15" applyNumberFormat="1" applyFont="1" applyFill="1" applyBorder="1" applyAlignment="1">
      <alignment/>
    </xf>
    <xf numFmtId="0" fontId="12" fillId="2" borderId="0" xfId="0" applyFont="1" applyFill="1" applyAlignment="1">
      <alignment/>
    </xf>
    <xf numFmtId="0" fontId="12" fillId="2" borderId="0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173" fontId="12" fillId="2" borderId="0" xfId="0" applyNumberFormat="1" applyFont="1" applyFill="1" applyAlignment="1">
      <alignment/>
    </xf>
    <xf numFmtId="173" fontId="12" fillId="2" borderId="5" xfId="0" applyNumberFormat="1" applyFont="1" applyFill="1" applyBorder="1" applyAlignment="1">
      <alignment/>
    </xf>
    <xf numFmtId="173" fontId="12" fillId="2" borderId="0" xfId="15" applyNumberFormat="1" applyFont="1" applyFill="1" applyBorder="1" applyAlignment="1">
      <alignment horizontal="center"/>
    </xf>
    <xf numFmtId="0" fontId="13" fillId="2" borderId="0" xfId="15" applyNumberFormat="1" applyFont="1" applyFill="1" applyBorder="1" applyAlignment="1" quotePrefix="1">
      <alignment horizontal="center"/>
    </xf>
    <xf numFmtId="173" fontId="12" fillId="2" borderId="0" xfId="15" applyNumberFormat="1" applyFont="1" applyFill="1" applyBorder="1" applyAlignment="1">
      <alignment horizontal="right"/>
    </xf>
    <xf numFmtId="0" fontId="14" fillId="2" borderId="0" xfId="0" applyFont="1" applyFill="1" applyAlignment="1">
      <alignment/>
    </xf>
    <xf numFmtId="0" fontId="14" fillId="2" borderId="0" xfId="0" applyFont="1" applyFill="1" applyAlignment="1">
      <alignment horizontal="center"/>
    </xf>
    <xf numFmtId="173" fontId="14" fillId="2" borderId="0" xfId="0" applyNumberFormat="1" applyFont="1" applyFill="1" applyAlignment="1">
      <alignment/>
    </xf>
    <xf numFmtId="173" fontId="14" fillId="2" borderId="1" xfId="0" applyNumberFormat="1" applyFont="1" applyFill="1" applyBorder="1" applyAlignment="1">
      <alignment/>
    </xf>
    <xf numFmtId="173" fontId="14" fillId="2" borderId="5" xfId="0" applyNumberFormat="1" applyFont="1" applyFill="1" applyBorder="1" applyAlignment="1">
      <alignment/>
    </xf>
    <xf numFmtId="43" fontId="14" fillId="2" borderId="0" xfId="15" applyNumberFormat="1" applyFont="1" applyFill="1" applyAlignment="1">
      <alignment/>
    </xf>
    <xf numFmtId="0" fontId="14" fillId="2" borderId="1" xfId="0" applyFont="1" applyFill="1" applyBorder="1" applyAlignment="1">
      <alignment/>
    </xf>
    <xf numFmtId="43" fontId="15" fillId="2" borderId="0" xfId="15" applyNumberFormat="1" applyFont="1" applyFill="1" applyAlignment="1">
      <alignment/>
    </xf>
    <xf numFmtId="0" fontId="15" fillId="2" borderId="0" xfId="0" applyFont="1" applyFill="1" applyAlignment="1">
      <alignment/>
    </xf>
    <xf numFmtId="0" fontId="15" fillId="2" borderId="0" xfId="0" applyFont="1" applyFill="1" applyAlignment="1">
      <alignment horizontal="center"/>
    </xf>
    <xf numFmtId="173" fontId="15" fillId="2" borderId="0" xfId="0" applyNumberFormat="1" applyFont="1" applyFill="1" applyAlignment="1">
      <alignment/>
    </xf>
    <xf numFmtId="173" fontId="15" fillId="2" borderId="1" xfId="0" applyNumberFormat="1" applyFont="1" applyFill="1" applyBorder="1" applyAlignment="1">
      <alignment/>
    </xf>
    <xf numFmtId="173" fontId="15" fillId="2" borderId="5" xfId="0" applyNumberFormat="1" applyFont="1" applyFill="1" applyBorder="1" applyAlignment="1">
      <alignment/>
    </xf>
    <xf numFmtId="173" fontId="8" fillId="0" borderId="0" xfId="15" applyNumberFormat="1" applyFont="1" applyFill="1" applyAlignment="1">
      <alignment horizontal="right"/>
    </xf>
    <xf numFmtId="173" fontId="8" fillId="0" borderId="1" xfId="15" applyNumberFormat="1" applyFont="1" applyFill="1" applyBorder="1" applyAlignment="1" quotePrefix="1">
      <alignment horizontal="right"/>
    </xf>
    <xf numFmtId="173" fontId="8" fillId="0" borderId="7" xfId="15" applyNumberFormat="1" applyFont="1" applyFill="1" applyBorder="1" applyAlignment="1">
      <alignment horizontal="center"/>
    </xf>
    <xf numFmtId="173" fontId="8" fillId="0" borderId="8" xfId="15" applyNumberFormat="1" applyFont="1" applyFill="1" applyBorder="1" applyAlignment="1">
      <alignment horizontal="center"/>
    </xf>
    <xf numFmtId="173" fontId="8" fillId="0" borderId="9" xfId="15" applyNumberFormat="1" applyFont="1" applyFill="1" applyBorder="1" applyAlignment="1">
      <alignment horizontal="center"/>
    </xf>
    <xf numFmtId="173" fontId="8" fillId="0" borderId="5" xfId="15" applyNumberFormat="1" applyFont="1" applyFill="1" applyBorder="1" applyAlignment="1">
      <alignment horizontal="center"/>
    </xf>
    <xf numFmtId="173" fontId="8" fillId="0" borderId="10" xfId="15" applyNumberFormat="1" applyFont="1" applyFill="1" applyBorder="1" applyAlignment="1">
      <alignment horizontal="center"/>
    </xf>
    <xf numFmtId="173" fontId="8" fillId="0" borderId="0" xfId="15" applyNumberFormat="1" applyFont="1" applyAlignment="1">
      <alignment/>
    </xf>
    <xf numFmtId="173" fontId="8" fillId="0" borderId="11" xfId="15" applyNumberFormat="1" applyFont="1" applyBorder="1" applyAlignment="1">
      <alignment horizontal="center"/>
    </xf>
    <xf numFmtId="173" fontId="8" fillId="0" borderId="12" xfId="15" applyNumberFormat="1" applyFont="1" applyBorder="1" applyAlignment="1">
      <alignment horizontal="center"/>
    </xf>
    <xf numFmtId="173" fontId="8" fillId="0" borderId="12" xfId="15" applyNumberFormat="1" applyFont="1" applyFill="1" applyBorder="1" applyAlignment="1">
      <alignment horizontal="center"/>
    </xf>
    <xf numFmtId="0" fontId="16" fillId="0" borderId="12" xfId="15" applyNumberFormat="1" applyFont="1" applyBorder="1" applyAlignment="1" quotePrefix="1">
      <alignment horizontal="center"/>
    </xf>
    <xf numFmtId="173" fontId="8" fillId="0" borderId="13" xfId="15" applyNumberFormat="1" applyFont="1" applyBorder="1" applyAlignment="1">
      <alignment horizontal="center"/>
    </xf>
    <xf numFmtId="173" fontId="8" fillId="0" borderId="13" xfId="15" applyNumberFormat="1" applyFont="1" applyFill="1" applyBorder="1" applyAlignment="1">
      <alignment horizontal="center"/>
    </xf>
    <xf numFmtId="173" fontId="8" fillId="0" borderId="0" xfId="15" applyNumberFormat="1" applyFont="1" applyFill="1" applyAlignment="1">
      <alignment/>
    </xf>
    <xf numFmtId="173" fontId="8" fillId="0" borderId="1" xfId="15" applyNumberFormat="1" applyFont="1" applyBorder="1" applyAlignment="1">
      <alignment/>
    </xf>
    <xf numFmtId="173" fontId="8" fillId="0" borderId="1" xfId="15" applyNumberFormat="1" applyFont="1" applyFill="1" applyBorder="1" applyAlignment="1">
      <alignment/>
    </xf>
    <xf numFmtId="173" fontId="8" fillId="0" borderId="5" xfId="15" applyNumberFormat="1" applyFont="1" applyFill="1" applyBorder="1" applyAlignment="1">
      <alignment/>
    </xf>
    <xf numFmtId="43" fontId="8" fillId="0" borderId="0" xfId="15" applyNumberFormat="1" applyFont="1" applyAlignment="1">
      <alignment/>
    </xf>
    <xf numFmtId="173" fontId="8" fillId="0" borderId="10" xfId="15" applyNumberFormat="1" applyFont="1" applyBorder="1" applyAlignment="1">
      <alignment horizontal="right"/>
    </xf>
    <xf numFmtId="37" fontId="8" fillId="0" borderId="5" xfId="21" applyFont="1" applyFill="1" applyBorder="1" applyAlignment="1">
      <alignment vertical="center"/>
      <protection/>
    </xf>
    <xf numFmtId="173" fontId="8" fillId="0" borderId="5" xfId="15" applyNumberFormat="1" applyFont="1" applyFill="1" applyBorder="1" applyAlignment="1">
      <alignment vertical="center"/>
    </xf>
    <xf numFmtId="173" fontId="8" fillId="0" borderId="0" xfId="15" applyNumberFormat="1" applyFont="1" applyFill="1" applyBorder="1" applyAlignment="1">
      <alignment horizontal="center"/>
    </xf>
    <xf numFmtId="173" fontId="8" fillId="0" borderId="6" xfId="15" applyNumberFormat="1" applyFont="1" applyFill="1" applyBorder="1" applyAlignment="1">
      <alignment horizontal="center"/>
    </xf>
    <xf numFmtId="173" fontId="8" fillId="0" borderId="0" xfId="15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, P&amp;L - Dec 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>
      <selection activeCell="A1" sqref="A1"/>
    </sheetView>
  </sheetViews>
  <sheetFormatPr defaultColWidth="9.140625" defaultRowHeight="12.75"/>
  <cols>
    <col min="1" max="3" width="9.140625" style="2" customWidth="1"/>
    <col min="4" max="4" width="19.28125" style="2" customWidth="1"/>
    <col min="5" max="5" width="15.7109375" style="3" customWidth="1"/>
    <col min="6" max="6" width="16.421875" style="3" customWidth="1"/>
    <col min="7" max="7" width="9.140625" style="2" customWidth="1"/>
    <col min="8" max="8" width="11.28125" style="2" hidden="1" customWidth="1"/>
    <col min="9" max="16384" width="9.140625" style="2" customWidth="1"/>
  </cols>
  <sheetData>
    <row r="1" spans="1:5" ht="14.25">
      <c r="A1" s="38" t="s">
        <v>84</v>
      </c>
      <c r="E1" s="5"/>
    </row>
    <row r="2" spans="1:5" ht="12.75" hidden="1">
      <c r="A2" s="1" t="s">
        <v>86</v>
      </c>
      <c r="E2" s="5"/>
    </row>
    <row r="3" spans="1:5" ht="12.75">
      <c r="A3" s="1" t="s">
        <v>0</v>
      </c>
      <c r="E3" s="5"/>
    </row>
    <row r="4" ht="12.75">
      <c r="E4" s="5"/>
    </row>
    <row r="5" spans="1:5" ht="12.75">
      <c r="A5" s="1" t="s">
        <v>69</v>
      </c>
      <c r="E5" s="5"/>
    </row>
    <row r="6" spans="1:6" ht="12.75">
      <c r="A6" s="1" t="s">
        <v>105</v>
      </c>
      <c r="E6" s="70"/>
      <c r="F6" s="40" t="s">
        <v>76</v>
      </c>
    </row>
    <row r="7" spans="1:6" ht="12.75">
      <c r="A7" s="2" t="s">
        <v>1</v>
      </c>
      <c r="E7" s="70" t="s">
        <v>2</v>
      </c>
      <c r="F7" s="40" t="s">
        <v>2</v>
      </c>
    </row>
    <row r="8" spans="5:6" ht="12.75">
      <c r="E8" s="71" t="s">
        <v>102</v>
      </c>
      <c r="F8" s="41" t="s">
        <v>75</v>
      </c>
    </row>
    <row r="9" spans="5:6" ht="12.75">
      <c r="E9" s="70" t="s">
        <v>4</v>
      </c>
      <c r="F9" s="40" t="s">
        <v>4</v>
      </c>
    </row>
    <row r="10" ht="12.75">
      <c r="E10" s="5"/>
    </row>
    <row r="11" spans="1:6" ht="12.75">
      <c r="A11" s="2" t="s">
        <v>5</v>
      </c>
      <c r="E11" s="5">
        <v>353224</v>
      </c>
      <c r="F11" s="3">
        <v>358656</v>
      </c>
    </row>
    <row r="12" ht="12.75">
      <c r="E12" s="5" t="s">
        <v>64</v>
      </c>
    </row>
    <row r="13" spans="1:8" ht="12.75">
      <c r="A13" s="2" t="s">
        <v>85</v>
      </c>
      <c r="E13" s="5">
        <v>750747</v>
      </c>
      <c r="F13" s="3">
        <v>744797</v>
      </c>
      <c r="G13" s="6"/>
      <c r="H13" s="6"/>
    </row>
    <row r="14" spans="1:8" ht="12.75">
      <c r="A14" s="2" t="s">
        <v>77</v>
      </c>
      <c r="E14" s="5"/>
      <c r="H14" s="6"/>
    </row>
    <row r="15" spans="5:8" ht="12.75">
      <c r="E15" s="5"/>
      <c r="H15" s="6"/>
    </row>
    <row r="16" spans="1:6" ht="12.75">
      <c r="A16" s="2" t="s">
        <v>6</v>
      </c>
      <c r="E16" s="5">
        <v>2184</v>
      </c>
      <c r="F16" s="3">
        <v>1975</v>
      </c>
    </row>
    <row r="17" ht="12.75">
      <c r="E17" s="5"/>
    </row>
    <row r="18" spans="1:6" ht="12.75">
      <c r="A18" s="2" t="s">
        <v>7</v>
      </c>
      <c r="E18" s="5">
        <v>522</v>
      </c>
      <c r="F18" s="3">
        <v>522</v>
      </c>
    </row>
    <row r="19" ht="12.75">
      <c r="E19" s="5"/>
    </row>
    <row r="20" spans="1:6" ht="12.75">
      <c r="A20" s="2" t="s">
        <v>8</v>
      </c>
      <c r="E20" s="5">
        <v>417290</v>
      </c>
      <c r="F20" s="3">
        <v>341962</v>
      </c>
    </row>
    <row r="21" ht="12.75">
      <c r="E21" s="5"/>
    </row>
    <row r="22" spans="1:6" ht="12.75">
      <c r="A22" s="2" t="s">
        <v>9</v>
      </c>
      <c r="E22" s="7">
        <v>27035</v>
      </c>
      <c r="F22" s="7">
        <v>29172</v>
      </c>
    </row>
    <row r="23" spans="5:6" ht="12.75">
      <c r="E23" s="5">
        <f>SUM(E11:E22)</f>
        <v>1551002</v>
      </c>
      <c r="F23" s="5">
        <f>SUM(F11:F22)</f>
        <v>1477084</v>
      </c>
    </row>
    <row r="24" spans="1:5" ht="12.75">
      <c r="A24" s="2" t="s">
        <v>10</v>
      </c>
      <c r="E24" s="5"/>
    </row>
    <row r="25" spans="2:9" ht="12.75">
      <c r="B25" s="2" t="s">
        <v>78</v>
      </c>
      <c r="E25" s="72">
        <v>70539</v>
      </c>
      <c r="F25" s="8">
        <v>67076</v>
      </c>
      <c r="H25" s="6"/>
      <c r="I25" s="6"/>
    </row>
    <row r="26" spans="2:8" ht="12.75">
      <c r="B26" s="2" t="s">
        <v>11</v>
      </c>
      <c r="E26" s="73">
        <v>7850</v>
      </c>
      <c r="F26" s="9">
        <v>6458</v>
      </c>
      <c r="H26" s="6"/>
    </row>
    <row r="27" spans="2:9" ht="12.75">
      <c r="B27" s="2" t="s">
        <v>12</v>
      </c>
      <c r="E27" s="73">
        <f>24580+44140+66964+789+112195</f>
        <v>248668</v>
      </c>
      <c r="F27" s="9">
        <v>292416</v>
      </c>
      <c r="G27" s="6"/>
      <c r="H27" s="6"/>
      <c r="I27" s="6"/>
    </row>
    <row r="28" spans="2:8" ht="12.75">
      <c r="B28" s="2" t="s">
        <v>13</v>
      </c>
      <c r="E28" s="74">
        <v>10217</v>
      </c>
      <c r="F28" s="10">
        <f>12887+4384</f>
        <v>17271</v>
      </c>
      <c r="H28" s="11"/>
    </row>
    <row r="29" spans="5:8" ht="12.75">
      <c r="E29" s="5">
        <f>SUM(E25:E28)</f>
        <v>337274</v>
      </c>
      <c r="F29" s="3">
        <f>SUM(F25:F28)</f>
        <v>383221</v>
      </c>
      <c r="H29" s="6">
        <f>E23+E29</f>
        <v>1888276</v>
      </c>
    </row>
    <row r="30" spans="1:5" ht="12.75">
      <c r="A30" s="2" t="s">
        <v>14</v>
      </c>
      <c r="E30" s="5"/>
    </row>
    <row r="31" spans="2:9" ht="12.75">
      <c r="B31" s="2" t="s">
        <v>15</v>
      </c>
      <c r="E31" s="72">
        <v>203691</v>
      </c>
      <c r="F31" s="8">
        <v>188284</v>
      </c>
      <c r="H31" s="6"/>
      <c r="I31" s="6"/>
    </row>
    <row r="32" spans="2:6" ht="12.75">
      <c r="B32" s="2" t="s">
        <v>16</v>
      </c>
      <c r="E32" s="73">
        <v>135118</v>
      </c>
      <c r="F32" s="9">
        <v>131569</v>
      </c>
    </row>
    <row r="33" spans="2:6" ht="12.75">
      <c r="B33" s="2" t="s">
        <v>17</v>
      </c>
      <c r="E33" s="73">
        <v>157943</v>
      </c>
      <c r="F33" s="9">
        <v>152835</v>
      </c>
    </row>
    <row r="34" spans="2:6" ht="12.75">
      <c r="B34" s="2" t="s">
        <v>24</v>
      </c>
      <c r="E34" s="74">
        <v>432333</v>
      </c>
      <c r="F34" s="10">
        <v>418919</v>
      </c>
    </row>
    <row r="35" spans="5:6" ht="12.75">
      <c r="E35" s="5">
        <f>SUM(E31:E34)</f>
        <v>929085</v>
      </c>
      <c r="F35" s="5">
        <f>SUM(F31:F34)</f>
        <v>891607</v>
      </c>
    </row>
    <row r="36" ht="12.75">
      <c r="E36" s="5"/>
    </row>
    <row r="37" spans="1:6" ht="12.75">
      <c r="A37" s="2" t="s">
        <v>90</v>
      </c>
      <c r="E37" s="5">
        <f>+E29-E35</f>
        <v>-591811</v>
      </c>
      <c r="F37" s="3">
        <f>+F29-F35</f>
        <v>-508386</v>
      </c>
    </row>
    <row r="38" spans="5:6" ht="13.5" thickBot="1">
      <c r="E38" s="75">
        <f>+E23+E37</f>
        <v>959191</v>
      </c>
      <c r="F38" s="12">
        <f>+F23+F37</f>
        <v>968698</v>
      </c>
    </row>
    <row r="39" ht="13.5" thickTop="1">
      <c r="E39" s="5"/>
    </row>
    <row r="40" spans="1:5" ht="12.75">
      <c r="A40" s="1" t="s">
        <v>18</v>
      </c>
      <c r="E40" s="5"/>
    </row>
    <row r="41" spans="1:6" ht="12.75">
      <c r="A41" s="2" t="s">
        <v>19</v>
      </c>
      <c r="E41" s="72">
        <v>1015030</v>
      </c>
      <c r="F41" s="8">
        <v>1015030</v>
      </c>
    </row>
    <row r="42" spans="1:6" ht="12.75">
      <c r="A42" s="2" t="s">
        <v>20</v>
      </c>
      <c r="E42" s="74">
        <f>Equity!C19+Equity!D19+Equity!E19</f>
        <v>-194871</v>
      </c>
      <c r="F42" s="13">
        <v>-182941</v>
      </c>
    </row>
    <row r="43" spans="1:6" ht="12.75">
      <c r="A43" s="2" t="s">
        <v>21</v>
      </c>
      <c r="E43" s="5">
        <f>SUM(E41:E42)</f>
        <v>820159</v>
      </c>
      <c r="F43" s="3">
        <f>SUM(F41:F42)</f>
        <v>832089</v>
      </c>
    </row>
    <row r="44" ht="12.75">
      <c r="E44" s="5"/>
    </row>
    <row r="45" spans="1:6" ht="12.75">
      <c r="A45" s="2" t="s">
        <v>74</v>
      </c>
      <c r="E45" s="5">
        <v>0</v>
      </c>
      <c r="F45" s="3">
        <v>0</v>
      </c>
    </row>
    <row r="46" ht="12.75">
      <c r="E46" s="5"/>
    </row>
    <row r="47" spans="1:5" ht="12.75">
      <c r="A47" s="2" t="s">
        <v>22</v>
      </c>
      <c r="E47" s="5"/>
    </row>
    <row r="48" spans="2:6" ht="12.75">
      <c r="B48" s="2" t="s">
        <v>23</v>
      </c>
      <c r="E48" s="5">
        <v>6866</v>
      </c>
      <c r="F48" s="3">
        <v>6874</v>
      </c>
    </row>
    <row r="49" spans="2:6" ht="12.75">
      <c r="B49" s="2" t="s">
        <v>25</v>
      </c>
      <c r="E49" s="5">
        <v>132166</v>
      </c>
      <c r="F49" s="5">
        <v>129735</v>
      </c>
    </row>
    <row r="50" ht="12.75">
      <c r="E50" s="5"/>
    </row>
    <row r="51" spans="5:6" ht="13.5" thickBot="1">
      <c r="E51" s="75">
        <f>SUM(E43:E49)</f>
        <v>959191</v>
      </c>
      <c r="F51" s="12">
        <f>SUM(F43:F49)</f>
        <v>968698</v>
      </c>
    </row>
    <row r="52" spans="5:7" ht="13.5" thickTop="1">
      <c r="E52" s="5"/>
      <c r="G52" s="6"/>
    </row>
    <row r="53" spans="1:8" ht="13.5" thickBot="1">
      <c r="A53" s="2" t="s">
        <v>108</v>
      </c>
      <c r="E53" s="76">
        <f>(+E43+E45)/2030060*100</f>
        <v>40.40072707210624</v>
      </c>
      <c r="F53" s="76">
        <f>(+F43+F45)/2030060*100</f>
        <v>40.988394431691674</v>
      </c>
      <c r="H53" s="11"/>
    </row>
    <row r="54" ht="13.5" thickTop="1"/>
    <row r="56" ht="12.75">
      <c r="A56" s="2" t="s">
        <v>26</v>
      </c>
    </row>
    <row r="57" ht="12.75">
      <c r="A57" s="2" t="s">
        <v>82</v>
      </c>
    </row>
    <row r="58" ht="12.75">
      <c r="A58" s="2" t="s">
        <v>67</v>
      </c>
    </row>
    <row r="59" spans="1:5" ht="12.75">
      <c r="A59" s="2" t="s">
        <v>64</v>
      </c>
      <c r="E59" s="3" t="s">
        <v>64</v>
      </c>
    </row>
    <row r="60" ht="12.75">
      <c r="A60" s="2" t="s">
        <v>64</v>
      </c>
    </row>
  </sheetData>
  <printOptions/>
  <pageMargins left="0.984251968503937" right="0.31496062992125984" top="0.3937007874015748" bottom="0.1968503937007874" header="0.5118110236220472" footer="0.3937007874015748"/>
  <pageSetup horizontalDpi="600" verticalDpi="600" orientation="portrait" r:id="rId1"/>
  <headerFooter alignWithMargins="0">
    <oddFooter>&amp;C&amp;"Times New Roman,Regular"&amp;11Page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workbookViewId="0" topLeftCell="A1">
      <selection activeCell="A1" sqref="A1"/>
    </sheetView>
  </sheetViews>
  <sheetFormatPr defaultColWidth="8.7109375" defaultRowHeight="12.75"/>
  <cols>
    <col min="1" max="1" width="8.7109375" style="2" customWidth="1"/>
    <col min="2" max="2" width="29.00390625" style="2" customWidth="1"/>
    <col min="3" max="3" width="2.57421875" style="2" customWidth="1"/>
    <col min="4" max="4" width="15.140625" style="77" customWidth="1"/>
    <col min="5" max="5" width="18.421875" style="77" customWidth="1"/>
    <col min="6" max="6" width="15.140625" style="77" customWidth="1"/>
    <col min="7" max="7" width="15.00390625" style="77" customWidth="1"/>
    <col min="8" max="8" width="8.57421875" style="2" customWidth="1"/>
    <col min="9" max="10" width="10.8515625" style="42" hidden="1" customWidth="1"/>
    <col min="11" max="11" width="11.00390625" style="42" hidden="1" customWidth="1"/>
    <col min="12" max="12" width="3.00390625" style="48" hidden="1" customWidth="1"/>
    <col min="13" max="13" width="11.421875" style="65" hidden="1" customWidth="1"/>
    <col min="14" max="14" width="11.140625" style="48" hidden="1" customWidth="1"/>
    <col min="15" max="15" width="12.57421875" style="57" hidden="1" customWidth="1"/>
    <col min="16" max="16384" width="8.7109375" style="2" customWidth="1"/>
  </cols>
  <sheetData>
    <row r="1" ht="14.25">
      <c r="A1" s="38" t="str">
        <f>+'BS'!A1</f>
        <v>KARAMBUNAI CORP BHD (6461-P)</v>
      </c>
    </row>
    <row r="2" ht="12.75" hidden="1">
      <c r="A2" s="1" t="s">
        <v>86</v>
      </c>
    </row>
    <row r="3" ht="12.75">
      <c r="A3" s="1" t="s">
        <v>70</v>
      </c>
    </row>
    <row r="4" ht="12.75">
      <c r="A4" s="1" t="s">
        <v>103</v>
      </c>
    </row>
    <row r="5" ht="12.75">
      <c r="A5" s="2" t="s">
        <v>1</v>
      </c>
    </row>
    <row r="6" ht="12.75">
      <c r="G6" s="3" t="s">
        <v>76</v>
      </c>
    </row>
    <row r="7" spans="4:14" ht="12.75">
      <c r="D7" s="78" t="s">
        <v>27</v>
      </c>
      <c r="E7" s="78" t="s">
        <v>92</v>
      </c>
      <c r="F7" s="78" t="s">
        <v>28</v>
      </c>
      <c r="G7" s="78" t="s">
        <v>29</v>
      </c>
      <c r="I7" s="42" t="s">
        <v>27</v>
      </c>
      <c r="J7" s="42" t="s">
        <v>27</v>
      </c>
      <c r="K7" s="42" t="s">
        <v>27</v>
      </c>
      <c r="N7" s="54" t="s">
        <v>27</v>
      </c>
    </row>
    <row r="8" spans="4:14" ht="12.75">
      <c r="D8" s="79" t="s">
        <v>30</v>
      </c>
      <c r="E8" s="79" t="s">
        <v>93</v>
      </c>
      <c r="F8" s="80" t="s">
        <v>109</v>
      </c>
      <c r="G8" s="79" t="str">
        <f>F8</f>
        <v>financial</v>
      </c>
      <c r="I8" s="42" t="s">
        <v>30</v>
      </c>
      <c r="J8" s="42" t="s">
        <v>30</v>
      </c>
      <c r="K8" s="42" t="s">
        <v>30</v>
      </c>
      <c r="N8" s="54" t="s">
        <v>30</v>
      </c>
    </row>
    <row r="9" spans="4:14" ht="12.75">
      <c r="D9" s="79" t="s">
        <v>32</v>
      </c>
      <c r="E9" s="79" t="s">
        <v>32</v>
      </c>
      <c r="F9" s="80" t="s">
        <v>113</v>
      </c>
      <c r="G9" s="79" t="s">
        <v>113</v>
      </c>
      <c r="I9" s="43" t="s">
        <v>32</v>
      </c>
      <c r="J9" s="43" t="s">
        <v>32</v>
      </c>
      <c r="K9" s="43" t="s">
        <v>32</v>
      </c>
      <c r="M9" s="65" t="s">
        <v>107</v>
      </c>
      <c r="N9" s="54" t="s">
        <v>32</v>
      </c>
    </row>
    <row r="10" spans="4:15" ht="12.75">
      <c r="D10" s="81" t="s">
        <v>102</v>
      </c>
      <c r="E10" s="81" t="s">
        <v>75</v>
      </c>
      <c r="F10" s="81" t="s">
        <v>102</v>
      </c>
      <c r="G10" s="81" t="s">
        <v>75</v>
      </c>
      <c r="I10" s="44" t="s">
        <v>97</v>
      </c>
      <c r="J10" s="43" t="s">
        <v>89</v>
      </c>
      <c r="K10" s="43" t="s">
        <v>98</v>
      </c>
      <c r="M10" s="66" t="s">
        <v>51</v>
      </c>
      <c r="N10" s="55" t="s">
        <v>102</v>
      </c>
      <c r="O10" s="58" t="s">
        <v>104</v>
      </c>
    </row>
    <row r="11" spans="4:14" ht="12.75">
      <c r="D11" s="82" t="s">
        <v>4</v>
      </c>
      <c r="E11" s="82" t="s">
        <v>4</v>
      </c>
      <c r="F11" s="83" t="s">
        <v>4</v>
      </c>
      <c r="G11" s="82" t="s">
        <v>4</v>
      </c>
      <c r="I11" s="42" t="s">
        <v>4</v>
      </c>
      <c r="J11" s="42" t="s">
        <v>4</v>
      </c>
      <c r="K11" s="42" t="s">
        <v>4</v>
      </c>
      <c r="N11" s="54" t="s">
        <v>4</v>
      </c>
    </row>
    <row r="12" spans="6:14" ht="12.75">
      <c r="F12" s="84"/>
      <c r="K12" s="43"/>
      <c r="L12" s="49"/>
      <c r="N12" s="42"/>
    </row>
    <row r="13" spans="1:15" ht="12.75">
      <c r="A13" s="2" t="s">
        <v>33</v>
      </c>
      <c r="D13" s="77">
        <f>F13-129882</f>
        <v>67082</v>
      </c>
      <c r="E13" s="77">
        <f>G13-95264</f>
        <v>50639</v>
      </c>
      <c r="F13" s="84">
        <v>196964</v>
      </c>
      <c r="G13" s="77">
        <v>145903</v>
      </c>
      <c r="I13" s="42">
        <v>51123</v>
      </c>
      <c r="J13" s="42">
        <f>50336-6000</f>
        <v>44336</v>
      </c>
      <c r="K13" s="43">
        <v>34423</v>
      </c>
      <c r="L13" s="49"/>
      <c r="M13" s="67">
        <f>SUM(I13:L13)</f>
        <v>129882</v>
      </c>
      <c r="N13" s="42">
        <f>D13</f>
        <v>67082</v>
      </c>
      <c r="O13" s="59">
        <f>SUM(M13:N13)</f>
        <v>196964</v>
      </c>
    </row>
    <row r="14" spans="6:15" ht="12.75">
      <c r="F14" s="84"/>
      <c r="K14" s="43"/>
      <c r="L14" s="49"/>
      <c r="M14" s="67"/>
      <c r="N14" s="42"/>
      <c r="O14" s="59"/>
    </row>
    <row r="15" spans="1:15" ht="12.75">
      <c r="A15" s="2" t="s">
        <v>34</v>
      </c>
      <c r="C15" s="20"/>
      <c r="D15" s="77">
        <f>F15+122804</f>
        <v>-58183</v>
      </c>
      <c r="E15" s="77">
        <f>G15+101564</f>
        <v>-65654</v>
      </c>
      <c r="F15" s="84">
        <f>-113813-67174</f>
        <v>-180987</v>
      </c>
      <c r="G15" s="77">
        <f>-122504-44714</f>
        <v>-167218</v>
      </c>
      <c r="H15" s="2" t="s">
        <v>64</v>
      </c>
      <c r="I15" s="42">
        <v>-47222</v>
      </c>
      <c r="J15" s="42">
        <v>-41355</v>
      </c>
      <c r="K15" s="43">
        <v>-34227</v>
      </c>
      <c r="L15" s="49"/>
      <c r="M15" s="67">
        <f>SUM(I15:L15)</f>
        <v>-122804</v>
      </c>
      <c r="N15" s="42">
        <f>D15</f>
        <v>-58183</v>
      </c>
      <c r="O15" s="59">
        <f>SUM(M15:N15)</f>
        <v>-180987</v>
      </c>
    </row>
    <row r="16" spans="6:15" ht="12.75">
      <c r="F16" s="84"/>
      <c r="K16" s="43"/>
      <c r="L16" s="49"/>
      <c r="M16" s="67"/>
      <c r="N16" s="42"/>
      <c r="O16" s="59"/>
    </row>
    <row r="17" spans="1:15" ht="12.75">
      <c r="A17" s="2" t="s">
        <v>35</v>
      </c>
      <c r="D17" s="85">
        <f>F17-2709</f>
        <v>1183</v>
      </c>
      <c r="E17" s="85">
        <f>G17-1133</f>
        <v>337</v>
      </c>
      <c r="F17" s="86">
        <v>3892</v>
      </c>
      <c r="G17" s="85">
        <v>1470</v>
      </c>
      <c r="I17" s="47">
        <v>673</v>
      </c>
      <c r="J17" s="47">
        <v>1212</v>
      </c>
      <c r="K17" s="47">
        <v>824</v>
      </c>
      <c r="L17" s="50"/>
      <c r="M17" s="68">
        <f>SUM(I17:L17)</f>
        <v>2709</v>
      </c>
      <c r="N17" s="47">
        <f>D17</f>
        <v>1183</v>
      </c>
      <c r="O17" s="60">
        <f>SUM(M17:N17)</f>
        <v>3892</v>
      </c>
    </row>
    <row r="18" spans="6:14" ht="12.75">
      <c r="F18" s="84"/>
      <c r="K18" s="43"/>
      <c r="L18" s="49"/>
      <c r="M18" s="67"/>
      <c r="N18" s="42"/>
    </row>
    <row r="19" spans="1:15" ht="12.75">
      <c r="A19" s="2" t="s">
        <v>83</v>
      </c>
      <c r="D19" s="77">
        <f>SUM(D13:D17)</f>
        <v>10082</v>
      </c>
      <c r="E19" s="77">
        <f>SUM(E13:E17)</f>
        <v>-14678</v>
      </c>
      <c r="F19" s="84">
        <f>SUM(F13:F17)</f>
        <v>19869</v>
      </c>
      <c r="G19" s="77">
        <f>SUM(G13:G17)</f>
        <v>-19845</v>
      </c>
      <c r="I19" s="42">
        <f>SUM(I13:I17)</f>
        <v>4574</v>
      </c>
      <c r="J19" s="42">
        <f>SUM(J13:J17)</f>
        <v>4193</v>
      </c>
      <c r="K19" s="43">
        <f>SUM(K13:K17)</f>
        <v>1020</v>
      </c>
      <c r="L19" s="49"/>
      <c r="M19" s="67">
        <f>SUM(I19:L19)</f>
        <v>9787</v>
      </c>
      <c r="N19" s="52">
        <f>SUM(N13:N17)</f>
        <v>10082</v>
      </c>
      <c r="O19" s="59">
        <f>SUM(O13:O17)</f>
        <v>19869</v>
      </c>
    </row>
    <row r="20" spans="6:15" ht="12.75">
      <c r="F20" s="84"/>
      <c r="K20" s="43"/>
      <c r="L20" s="49"/>
      <c r="M20" s="67"/>
      <c r="N20" s="42"/>
      <c r="O20" s="59"/>
    </row>
    <row r="21" spans="1:15" ht="12.75">
      <c r="A21" s="2" t="s">
        <v>36</v>
      </c>
      <c r="D21" s="77">
        <f>F21+17721</f>
        <v>-6576</v>
      </c>
      <c r="E21" s="77">
        <f>G21+30712</f>
        <v>-17263</v>
      </c>
      <c r="F21" s="84">
        <v>-24297</v>
      </c>
      <c r="G21" s="77">
        <v>-47975</v>
      </c>
      <c r="I21" s="42">
        <v>1539</v>
      </c>
      <c r="J21" s="42">
        <v>-9662</v>
      </c>
      <c r="K21" s="43">
        <v>-9598</v>
      </c>
      <c r="L21" s="49"/>
      <c r="M21" s="67">
        <f>SUM(I21:L21)</f>
        <v>-17721</v>
      </c>
      <c r="N21" s="42">
        <f>D21</f>
        <v>-6576</v>
      </c>
      <c r="O21" s="59">
        <f>SUM(M21:N21)</f>
        <v>-24297</v>
      </c>
    </row>
    <row r="22" spans="6:14" ht="12.75">
      <c r="F22" s="84"/>
      <c r="K22" s="43"/>
      <c r="L22" s="49"/>
      <c r="M22" s="67"/>
      <c r="N22" s="42"/>
    </row>
    <row r="23" spans="1:15" ht="12.75">
      <c r="A23" s="2" t="s">
        <v>37</v>
      </c>
      <c r="D23" s="77">
        <f>F23-214</f>
        <v>314</v>
      </c>
      <c r="E23" s="77">
        <f>G23-31</f>
        <v>31</v>
      </c>
      <c r="F23" s="84">
        <v>528</v>
      </c>
      <c r="G23" s="77">
        <v>62</v>
      </c>
      <c r="I23" s="42">
        <v>125</v>
      </c>
      <c r="J23" s="42">
        <v>-375</v>
      </c>
      <c r="K23" s="43">
        <v>464</v>
      </c>
      <c r="L23" s="49"/>
      <c r="M23" s="67">
        <f>SUM(I23:L23)</f>
        <v>214</v>
      </c>
      <c r="N23" s="42">
        <f>D23</f>
        <v>314</v>
      </c>
      <c r="O23" s="59">
        <f>SUM(M23:N23)</f>
        <v>528</v>
      </c>
    </row>
    <row r="24" spans="4:15" ht="12.75">
      <c r="D24" s="85"/>
      <c r="E24" s="85"/>
      <c r="F24" s="86"/>
      <c r="G24" s="85"/>
      <c r="I24" s="47"/>
      <c r="J24" s="47"/>
      <c r="K24" s="47"/>
      <c r="L24" s="50"/>
      <c r="M24" s="68"/>
      <c r="N24" s="47"/>
      <c r="O24" s="63"/>
    </row>
    <row r="25" spans="1:15" ht="12.75">
      <c r="A25" s="2" t="s">
        <v>99</v>
      </c>
      <c r="D25" s="77">
        <f>SUM(D19:D23)</f>
        <v>3820</v>
      </c>
      <c r="E25" s="77">
        <f>SUM(E19:E23)</f>
        <v>-31910</v>
      </c>
      <c r="F25" s="84">
        <f>SUM(F19:F23)</f>
        <v>-3900</v>
      </c>
      <c r="G25" s="77">
        <f>SUM(G19:G23)</f>
        <v>-67758</v>
      </c>
      <c r="I25" s="42">
        <f>SUM(I19:I23)</f>
        <v>6238</v>
      </c>
      <c r="J25" s="42">
        <f>SUM(J19:J23)</f>
        <v>-5844</v>
      </c>
      <c r="K25" s="43">
        <f>SUM(K19:K23)</f>
        <v>-8114</v>
      </c>
      <c r="L25" s="49"/>
      <c r="M25" s="67">
        <f>SUM(I25:L25)</f>
        <v>-7720</v>
      </c>
      <c r="N25" s="52">
        <f>SUM(N19:N23)</f>
        <v>3820</v>
      </c>
      <c r="O25" s="59">
        <f>SUM(O19:O23)</f>
        <v>-3900</v>
      </c>
    </row>
    <row r="26" spans="6:15" ht="12.75">
      <c r="F26" s="84"/>
      <c r="K26" s="43"/>
      <c r="L26" s="49"/>
      <c r="M26" s="67"/>
      <c r="N26" s="42"/>
      <c r="O26" s="59"/>
    </row>
    <row r="27" spans="1:15" ht="12.75">
      <c r="A27" s="2" t="s">
        <v>17</v>
      </c>
      <c r="D27" s="77">
        <f>F27-0</f>
        <v>-7789</v>
      </c>
      <c r="E27" s="77">
        <f>G27+6</f>
        <v>3324</v>
      </c>
      <c r="F27" s="84">
        <v>-7789</v>
      </c>
      <c r="G27" s="77">
        <v>3318</v>
      </c>
      <c r="I27" s="42">
        <v>1673</v>
      </c>
      <c r="J27" s="42">
        <v>-671</v>
      </c>
      <c r="K27" s="43">
        <v>-1002</v>
      </c>
      <c r="L27" s="49"/>
      <c r="M27" s="67">
        <f>SUM(I27:L27)</f>
        <v>0</v>
      </c>
      <c r="N27" s="42">
        <f>D27</f>
        <v>-7789</v>
      </c>
      <c r="O27" s="59">
        <f>SUM(M27:N27)</f>
        <v>-7789</v>
      </c>
    </row>
    <row r="28" spans="4:15" ht="12.75">
      <c r="D28" s="85"/>
      <c r="E28" s="85"/>
      <c r="F28" s="86"/>
      <c r="G28" s="85"/>
      <c r="I28" s="47"/>
      <c r="J28" s="47"/>
      <c r="K28" s="47"/>
      <c r="L28" s="50"/>
      <c r="M28" s="68"/>
      <c r="N28" s="47"/>
      <c r="O28" s="63"/>
    </row>
    <row r="29" spans="1:15" ht="12.75">
      <c r="A29" s="2" t="s">
        <v>110</v>
      </c>
      <c r="D29" s="77">
        <f>SUM(D25:D27)</f>
        <v>-3969</v>
      </c>
      <c r="E29" s="77">
        <f>SUM(E25:E27)</f>
        <v>-28586</v>
      </c>
      <c r="F29" s="84">
        <f>SUM(F25:F27)</f>
        <v>-11689</v>
      </c>
      <c r="G29" s="77">
        <f>SUM(G25:G27)</f>
        <v>-64440</v>
      </c>
      <c r="I29" s="42">
        <f>SUM(I25:I27)</f>
        <v>7911</v>
      </c>
      <c r="J29" s="42">
        <f>SUM(J25:J27)</f>
        <v>-6515</v>
      </c>
      <c r="K29" s="42">
        <f>SUM(K25:K27)</f>
        <v>-9116</v>
      </c>
      <c r="M29" s="67">
        <f>SUM(I29:L29)</f>
        <v>-7720</v>
      </c>
      <c r="N29" s="52">
        <f>SUM(N25:N27)</f>
        <v>-3969</v>
      </c>
      <c r="O29" s="59">
        <f>SUM(O25:O27)</f>
        <v>-11689</v>
      </c>
    </row>
    <row r="30" spans="6:14" ht="12.75">
      <c r="F30" s="84"/>
      <c r="M30" s="67"/>
      <c r="N30" s="42"/>
    </row>
    <row r="31" spans="1:15" ht="12.75">
      <c r="A31" s="2" t="s">
        <v>39</v>
      </c>
      <c r="D31" s="77">
        <f>F31-0</f>
        <v>0</v>
      </c>
      <c r="E31" s="77">
        <f>G31-67</f>
        <v>626</v>
      </c>
      <c r="F31" s="84">
        <v>0</v>
      </c>
      <c r="G31" s="77">
        <v>693</v>
      </c>
      <c r="I31" s="42">
        <v>13</v>
      </c>
      <c r="J31" s="42">
        <v>1</v>
      </c>
      <c r="K31" s="42">
        <v>-14</v>
      </c>
      <c r="M31" s="67">
        <f>SUM(I31:L31)</f>
        <v>0</v>
      </c>
      <c r="N31" s="42">
        <v>0</v>
      </c>
      <c r="O31" s="59">
        <f>SUM(M31:N31)</f>
        <v>0</v>
      </c>
    </row>
    <row r="32" spans="6:14" ht="12.75">
      <c r="F32" s="84"/>
      <c r="M32" s="67"/>
      <c r="N32" s="42"/>
    </row>
    <row r="33" spans="1:15" ht="13.5" thickBot="1">
      <c r="A33" s="2" t="s">
        <v>111</v>
      </c>
      <c r="D33" s="87">
        <f>SUM(D29:D31)</f>
        <v>-3969</v>
      </c>
      <c r="E33" s="87">
        <f>SUM(E29:E31)</f>
        <v>-27960</v>
      </c>
      <c r="F33" s="87">
        <f>SUM(F29:F31)</f>
        <v>-11689</v>
      </c>
      <c r="G33" s="87">
        <f>SUM(G29:G31)</f>
        <v>-63747</v>
      </c>
      <c r="I33" s="45">
        <f>SUM(I29:I31)</f>
        <v>7924</v>
      </c>
      <c r="J33" s="45">
        <f>SUM(J29:J31)</f>
        <v>-6514</v>
      </c>
      <c r="K33" s="45">
        <f>SUM(K29:K31)</f>
        <v>-9130</v>
      </c>
      <c r="L33" s="51"/>
      <c r="M33" s="69">
        <f>SUM(I33:L33)</f>
        <v>-7720</v>
      </c>
      <c r="N33" s="53">
        <f>SUM(N29:N32)</f>
        <v>-3969</v>
      </c>
      <c r="O33" s="61">
        <f>SUM(O29:O32)</f>
        <v>-11689</v>
      </c>
    </row>
    <row r="34" spans="6:15" ht="13.5" thickTop="1">
      <c r="F34" s="84"/>
      <c r="N34" s="42"/>
      <c r="O34" s="59"/>
    </row>
    <row r="35" ht="12.75">
      <c r="N35" s="42"/>
    </row>
    <row r="36" spans="1:14" ht="12.75">
      <c r="A36" s="2" t="s">
        <v>112</v>
      </c>
      <c r="N36" s="42"/>
    </row>
    <row r="37" spans="2:15" ht="12.75">
      <c r="B37" s="2" t="s">
        <v>40</v>
      </c>
      <c r="D37" s="88">
        <f>+D33/2030060*100</f>
        <v>-0.19551146271538775</v>
      </c>
      <c r="E37" s="88">
        <f>+E33/2030060*100</f>
        <v>-1.3772991931272967</v>
      </c>
      <c r="F37" s="88">
        <f>+F33/2030060*100</f>
        <v>-0.5757957892870161</v>
      </c>
      <c r="G37" s="88">
        <f>+G33/2030060*100</f>
        <v>-3.140153493000207</v>
      </c>
      <c r="I37" s="46">
        <f>+I33/2030060*100</f>
        <v>0.39033329064165595</v>
      </c>
      <c r="J37" s="46">
        <f aca="true" t="shared" si="0" ref="J37:O37">+J33/2030060*100</f>
        <v>-0.32087721545176007</v>
      </c>
      <c r="K37" s="46">
        <f t="shared" si="0"/>
        <v>-0.44974040176152424</v>
      </c>
      <c r="L37" s="46">
        <f t="shared" si="0"/>
        <v>0</v>
      </c>
      <c r="M37" s="64">
        <f t="shared" si="0"/>
        <v>-0.3802843265716284</v>
      </c>
      <c r="N37" s="46">
        <f t="shared" si="0"/>
        <v>-0.19551146271538775</v>
      </c>
      <c r="O37" s="62">
        <f t="shared" si="0"/>
        <v>-0.5757957892870161</v>
      </c>
    </row>
    <row r="38" spans="2:14" ht="13.5" thickBot="1">
      <c r="B38" s="2" t="s">
        <v>41</v>
      </c>
      <c r="D38" s="89" t="s">
        <v>42</v>
      </c>
      <c r="E38" s="89" t="s">
        <v>42</v>
      </c>
      <c r="F38" s="89" t="s">
        <v>42</v>
      </c>
      <c r="G38" s="89" t="s">
        <v>42</v>
      </c>
      <c r="N38" s="56"/>
    </row>
    <row r="39" ht="13.5" thickTop="1"/>
    <row r="42" ht="12.75">
      <c r="A42" s="2" t="s">
        <v>94</v>
      </c>
    </row>
    <row r="43" ht="12.75">
      <c r="A43" s="2" t="s">
        <v>82</v>
      </c>
    </row>
    <row r="44" ht="12.75">
      <c r="A44" s="2" t="s">
        <v>67</v>
      </c>
    </row>
  </sheetData>
  <printOptions/>
  <pageMargins left="0.94" right="0.5118110236220472" top="0.984251968503937" bottom="0.3937007874015748" header="0.5118110236220472" footer="0.3937007874015748"/>
  <pageSetup fitToHeight="1" fitToWidth="1" horizontalDpi="600" verticalDpi="600" orientation="portrait" scale="88" r:id="rId1"/>
  <headerFooter alignWithMargins="0">
    <oddFooter>&amp;C&amp;"Times New Roman,Regular"&amp;12Page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A1" sqref="A1"/>
    </sheetView>
  </sheetViews>
  <sheetFormatPr defaultColWidth="8.28125" defaultRowHeight="15" customHeight="1"/>
  <cols>
    <col min="1" max="1" width="26.421875" style="22" customWidth="1"/>
    <col min="2" max="6" width="12.8515625" style="22" customWidth="1"/>
    <col min="7" max="7" width="2.28125" style="22" customWidth="1"/>
    <col min="8" max="8" width="12.00390625" style="22" customWidth="1"/>
    <col min="9" max="16384" width="8.28125" style="22" customWidth="1"/>
  </cols>
  <sheetData>
    <row r="1" s="20" customFormat="1" ht="15" customHeight="1">
      <c r="A1" s="39" t="str">
        <f>+'BS'!A1</f>
        <v>KARAMBUNAI CORP BHD (6461-P)</v>
      </c>
    </row>
    <row r="2" s="20" customFormat="1" ht="15" customHeight="1" hidden="1">
      <c r="A2" s="1" t="s">
        <v>86</v>
      </c>
    </row>
    <row r="3" s="20" customFormat="1" ht="15" customHeight="1">
      <c r="A3" s="15" t="s">
        <v>68</v>
      </c>
    </row>
    <row r="4" s="20" customFormat="1" ht="15" customHeight="1">
      <c r="A4" s="15" t="s">
        <v>103</v>
      </c>
    </row>
    <row r="5" spans="1:7" ht="15" customHeight="1">
      <c r="A5" s="20" t="s">
        <v>1</v>
      </c>
      <c r="B5" s="21"/>
      <c r="C5" s="21"/>
      <c r="D5" s="21"/>
      <c r="E5" s="21"/>
      <c r="F5" s="21"/>
      <c r="G5" s="21"/>
    </row>
    <row r="6" spans="1:7" ht="15" customHeight="1">
      <c r="A6" s="21"/>
      <c r="B6" s="21"/>
      <c r="C6" s="23" t="s">
        <v>43</v>
      </c>
      <c r="D6" s="23" t="s">
        <v>43</v>
      </c>
      <c r="E6" s="21"/>
      <c r="F6" s="21"/>
      <c r="G6" s="21"/>
    </row>
    <row r="7" spans="2:5" ht="15" customHeight="1">
      <c r="B7" s="23" t="s">
        <v>44</v>
      </c>
      <c r="C7" s="23" t="s">
        <v>45</v>
      </c>
      <c r="D7" s="23" t="s">
        <v>45</v>
      </c>
      <c r="E7" s="24" t="s">
        <v>46</v>
      </c>
    </row>
    <row r="8" spans="1:7" ht="15" customHeight="1">
      <c r="A8" s="25"/>
      <c r="B8" s="26" t="s">
        <v>47</v>
      </c>
      <c r="C8" s="26" t="s">
        <v>48</v>
      </c>
      <c r="D8" s="26" t="s">
        <v>49</v>
      </c>
      <c r="E8" s="26" t="s">
        <v>50</v>
      </c>
      <c r="F8" s="26" t="s">
        <v>51</v>
      </c>
      <c r="G8" s="27"/>
    </row>
    <row r="9" spans="1:7" ht="15" customHeight="1">
      <c r="A9" s="28"/>
      <c r="B9" s="27" t="s">
        <v>4</v>
      </c>
      <c r="C9" s="27" t="s">
        <v>4</v>
      </c>
      <c r="D9" s="27" t="s">
        <v>4</v>
      </c>
      <c r="E9" s="27" t="s">
        <v>4</v>
      </c>
      <c r="F9" s="27" t="s">
        <v>4</v>
      </c>
      <c r="G9" s="27"/>
    </row>
    <row r="10" spans="2:4" ht="15" customHeight="1">
      <c r="B10" s="23"/>
      <c r="C10" s="29"/>
      <c r="D10" s="30"/>
    </row>
    <row r="11" spans="1:6" ht="15" customHeight="1">
      <c r="A11" s="22" t="s">
        <v>101</v>
      </c>
      <c r="B11" s="31">
        <v>1015030</v>
      </c>
      <c r="C11" s="31">
        <v>111536</v>
      </c>
      <c r="D11" s="32">
        <v>5527</v>
      </c>
      <c r="E11" s="32">
        <v>-236153</v>
      </c>
      <c r="F11" s="31">
        <f>SUM(B11:E11)</f>
        <v>895940</v>
      </c>
    </row>
    <row r="12" spans="2:4" ht="15" customHeight="1">
      <c r="B12" s="23"/>
      <c r="C12" s="29"/>
      <c r="D12" s="30"/>
    </row>
    <row r="13" spans="1:8" ht="15" customHeight="1">
      <c r="A13" s="22" t="s">
        <v>52</v>
      </c>
      <c r="B13" s="33">
        <v>0</v>
      </c>
      <c r="C13" s="33">
        <v>0</v>
      </c>
      <c r="D13" s="34">
        <v>-104</v>
      </c>
      <c r="E13" s="34">
        <v>-63747</v>
      </c>
      <c r="F13" s="34">
        <f>SUM(B13:E13)</f>
        <v>-63851</v>
      </c>
      <c r="H13" s="23" t="s">
        <v>64</v>
      </c>
    </row>
    <row r="14" spans="2:8" ht="15" customHeight="1">
      <c r="B14" s="35"/>
      <c r="C14" s="35"/>
      <c r="D14" s="36"/>
      <c r="E14" s="36"/>
      <c r="F14" s="35"/>
      <c r="H14" s="23"/>
    </row>
    <row r="15" spans="1:6" ht="15" customHeight="1">
      <c r="A15" s="22" t="s">
        <v>100</v>
      </c>
      <c r="B15" s="22">
        <f>SUM(B11:B14)</f>
        <v>1015030</v>
      </c>
      <c r="C15" s="22">
        <f>SUM(C11:C14)</f>
        <v>111536</v>
      </c>
      <c r="D15" s="22">
        <f>SUM(D11:D14)</f>
        <v>5423</v>
      </c>
      <c r="E15" s="30">
        <f>SUM(E11:E14)</f>
        <v>-299900</v>
      </c>
      <c r="F15" s="22">
        <f>SUM(F11:F14)</f>
        <v>832089</v>
      </c>
    </row>
    <row r="17" spans="1:8" ht="15" customHeight="1">
      <c r="A17" s="22" t="s">
        <v>52</v>
      </c>
      <c r="B17" s="34">
        <v>0</v>
      </c>
      <c r="C17" s="34">
        <v>0</v>
      </c>
      <c r="D17" s="34">
        <v>-241</v>
      </c>
      <c r="E17" s="34">
        <f>'IS'!F33</f>
        <v>-11689</v>
      </c>
      <c r="F17" s="34">
        <f>SUM(B17:E17)</f>
        <v>-11930</v>
      </c>
      <c r="H17" s="22" t="s">
        <v>64</v>
      </c>
    </row>
    <row r="18" spans="2:6" ht="15" customHeight="1">
      <c r="B18" s="37"/>
      <c r="C18" s="37"/>
      <c r="D18" s="37"/>
      <c r="E18" s="37"/>
      <c r="F18" s="37"/>
    </row>
    <row r="19" spans="1:8" ht="15" customHeight="1" thickBot="1">
      <c r="A19" s="22" t="s">
        <v>106</v>
      </c>
      <c r="B19" s="90">
        <f>SUM(B15:B18)</f>
        <v>1015030</v>
      </c>
      <c r="C19" s="90">
        <f>SUM(C15:C18)</f>
        <v>111536</v>
      </c>
      <c r="D19" s="90">
        <f>SUM(D15:D18)</f>
        <v>5182</v>
      </c>
      <c r="E19" s="91">
        <f>SUM(E15:E18)</f>
        <v>-311589</v>
      </c>
      <c r="F19" s="90">
        <f>SUM(F15:F18)</f>
        <v>820159</v>
      </c>
      <c r="G19" s="31"/>
      <c r="H19" s="22" t="s">
        <v>64</v>
      </c>
    </row>
    <row r="20" ht="15" customHeight="1" thickTop="1"/>
    <row r="21" spans="2:8" ht="15" customHeight="1">
      <c r="B21" s="37"/>
      <c r="C21" s="37"/>
      <c r="D21" s="37"/>
      <c r="F21" s="37"/>
      <c r="H21" s="37"/>
    </row>
    <row r="22" ht="15" customHeight="1">
      <c r="G22" s="31"/>
    </row>
    <row r="25" spans="1:2" ht="15" customHeight="1">
      <c r="A25" s="2" t="s">
        <v>95</v>
      </c>
      <c r="B25" s="20"/>
    </row>
    <row r="26" spans="1:2" ht="15" customHeight="1">
      <c r="A26" s="2" t="s">
        <v>82</v>
      </c>
      <c r="B26" s="20"/>
    </row>
    <row r="27" ht="15" customHeight="1">
      <c r="A27" s="2" t="s">
        <v>67</v>
      </c>
    </row>
  </sheetData>
  <printOptions/>
  <pageMargins left="0.984251968503937" right="0.5118110236220472" top="0.984251968503937" bottom="0.4" header="0.5118110236220472" footer="0.55"/>
  <pageSetup fitToHeight="1" fitToWidth="1" horizontalDpi="600" verticalDpi="600" orientation="portrait" r:id="rId1"/>
  <headerFooter alignWithMargins="0">
    <oddFooter>&amp;C&amp;"Times New Roman Special G1,Regular"&amp;11Page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workbookViewId="0" topLeftCell="A1">
      <selection activeCell="A1" sqref="A1"/>
    </sheetView>
  </sheetViews>
  <sheetFormatPr defaultColWidth="9.140625" defaultRowHeight="12.75"/>
  <cols>
    <col min="1" max="3" width="9.140625" style="2" customWidth="1"/>
    <col min="4" max="4" width="31.57421875" style="2" customWidth="1"/>
    <col min="5" max="5" width="2.421875" style="2" customWidth="1"/>
    <col min="6" max="6" width="13.28125" style="3" customWidth="1"/>
    <col min="7" max="7" width="2.140625" style="3" customWidth="1"/>
    <col min="8" max="8" width="14.00390625" style="3" customWidth="1"/>
    <col min="9" max="9" width="10.28125" style="3" customWidth="1"/>
    <col min="10" max="10" width="1.7109375" style="2" customWidth="1"/>
    <col min="11" max="11" width="10.28125" style="3" hidden="1" customWidth="1"/>
    <col min="12" max="16384" width="9.140625" style="2" customWidth="1"/>
  </cols>
  <sheetData>
    <row r="1" ht="14.25">
      <c r="A1" s="38" t="str">
        <f>+'BS'!A1</f>
        <v>KARAMBUNAI CORP BHD (6461-P)</v>
      </c>
    </row>
    <row r="2" ht="12.75" hidden="1">
      <c r="A2" s="1" t="s">
        <v>86</v>
      </c>
    </row>
    <row r="3" ht="12.75">
      <c r="A3" s="1" t="s">
        <v>71</v>
      </c>
    </row>
    <row r="4" ht="12.75">
      <c r="A4" s="1" t="s">
        <v>103</v>
      </c>
    </row>
    <row r="5" spans="1:8" ht="12.75">
      <c r="A5" s="2" t="s">
        <v>1</v>
      </c>
      <c r="H5" s="3" t="s">
        <v>76</v>
      </c>
    </row>
    <row r="6" spans="6:11" ht="12.75">
      <c r="F6" s="3" t="s">
        <v>28</v>
      </c>
      <c r="H6" s="3" t="s">
        <v>29</v>
      </c>
      <c r="K6" s="3" t="s">
        <v>29</v>
      </c>
    </row>
    <row r="7" spans="6:11" ht="12.75">
      <c r="F7" s="3" t="s">
        <v>114</v>
      </c>
      <c r="H7" s="3" t="s">
        <v>114</v>
      </c>
      <c r="K7" s="3" t="s">
        <v>31</v>
      </c>
    </row>
    <row r="8" spans="6:11" ht="12.75">
      <c r="F8" s="3" t="s">
        <v>32</v>
      </c>
      <c r="H8" s="3" t="s">
        <v>32</v>
      </c>
      <c r="K8" s="3" t="s">
        <v>32</v>
      </c>
    </row>
    <row r="9" spans="6:11" ht="12.75">
      <c r="F9" s="4" t="s">
        <v>102</v>
      </c>
      <c r="G9" s="16"/>
      <c r="H9" s="4" t="s">
        <v>75</v>
      </c>
      <c r="I9" s="16"/>
      <c r="K9" s="4" t="s">
        <v>3</v>
      </c>
    </row>
    <row r="10" spans="6:11" ht="12.75">
      <c r="F10" s="3" t="s">
        <v>4</v>
      </c>
      <c r="H10" s="3" t="s">
        <v>4</v>
      </c>
      <c r="K10" s="3" t="s">
        <v>4</v>
      </c>
    </row>
    <row r="12" spans="1:11" ht="12.75">
      <c r="A12" s="2" t="s">
        <v>38</v>
      </c>
      <c r="F12" s="5">
        <f>'IS'!F25</f>
        <v>-3900</v>
      </c>
      <c r="H12" s="5">
        <v>-67757</v>
      </c>
      <c r="K12" s="3">
        <v>-76373</v>
      </c>
    </row>
    <row r="13" spans="6:8" ht="12.75">
      <c r="F13" s="5"/>
      <c r="H13" s="5"/>
    </row>
    <row r="14" spans="1:8" ht="12.75">
      <c r="A14" s="2" t="s">
        <v>53</v>
      </c>
      <c r="F14" s="5"/>
      <c r="H14" s="5"/>
    </row>
    <row r="15" spans="2:11" ht="12.75">
      <c r="B15" s="2" t="s">
        <v>54</v>
      </c>
      <c r="F15" s="5">
        <v>37270</v>
      </c>
      <c r="H15" s="5">
        <v>64953</v>
      </c>
      <c r="K15" s="3">
        <v>33236</v>
      </c>
    </row>
    <row r="16" spans="6:11" ht="12.75">
      <c r="F16" s="7"/>
      <c r="G16" s="17"/>
      <c r="H16" s="7"/>
      <c r="I16" s="17"/>
      <c r="K16" s="18"/>
    </row>
    <row r="17" spans="1:11" ht="12.75">
      <c r="A17" s="2" t="s">
        <v>91</v>
      </c>
      <c r="F17" s="5">
        <f>SUM(F12:F15)</f>
        <v>33370</v>
      </c>
      <c r="H17" s="3">
        <f>SUM(H12:H15)</f>
        <v>-2804</v>
      </c>
      <c r="K17" s="3">
        <f>SUM(K12:K15)</f>
        <v>-43137</v>
      </c>
    </row>
    <row r="18" ht="12.75">
      <c r="F18" s="5"/>
    </row>
    <row r="19" spans="1:12" ht="12.75">
      <c r="A19" s="2" t="s">
        <v>55</v>
      </c>
      <c r="F19" s="5"/>
      <c r="L19" s="6"/>
    </row>
    <row r="20" spans="2:11" ht="12.75">
      <c r="B20" s="2" t="s">
        <v>56</v>
      </c>
      <c r="F20" s="5">
        <v>42356</v>
      </c>
      <c r="H20" s="3">
        <f>-1038+58520+1081</f>
        <v>58563</v>
      </c>
      <c r="I20" s="3" t="s">
        <v>64</v>
      </c>
      <c r="K20" s="3">
        <v>32081</v>
      </c>
    </row>
    <row r="21" spans="2:11" ht="12.75">
      <c r="B21" s="2" t="s">
        <v>57</v>
      </c>
      <c r="F21" s="92">
        <v>11366</v>
      </c>
      <c r="G21" s="17"/>
      <c r="H21" s="17">
        <v>14179</v>
      </c>
      <c r="I21" s="17" t="s">
        <v>64</v>
      </c>
      <c r="K21" s="18">
        <v>3737</v>
      </c>
    </row>
    <row r="22" spans="2:11" ht="12.75">
      <c r="B22" s="2" t="s">
        <v>66</v>
      </c>
      <c r="F22" s="7">
        <v>-84740</v>
      </c>
      <c r="G22" s="17"/>
      <c r="H22" s="18">
        <v>-67772</v>
      </c>
      <c r="I22" s="17"/>
      <c r="K22" s="17"/>
    </row>
    <row r="23" spans="1:11" ht="12.75">
      <c r="A23" s="2" t="s">
        <v>115</v>
      </c>
      <c r="F23" s="5">
        <f>SUM(F17:F22)</f>
        <v>2352</v>
      </c>
      <c r="H23" s="3">
        <f>SUM(H17:H22)</f>
        <v>2166</v>
      </c>
      <c r="K23" s="3">
        <f>SUM(K17:K21)</f>
        <v>-7319</v>
      </c>
    </row>
    <row r="24" spans="1:11" ht="12.75">
      <c r="A24" s="2" t="s">
        <v>58</v>
      </c>
      <c r="F24" s="92">
        <v>0</v>
      </c>
      <c r="G24" s="17"/>
      <c r="H24" s="17">
        <v>-6</v>
      </c>
      <c r="I24" s="17"/>
      <c r="K24" s="18">
        <v>-226</v>
      </c>
    </row>
    <row r="25" spans="1:11" ht="12.75">
      <c r="A25" s="2" t="s">
        <v>80</v>
      </c>
      <c r="F25" s="92">
        <v>-2573</v>
      </c>
      <c r="G25" s="17"/>
      <c r="H25" s="17">
        <v>-7366</v>
      </c>
      <c r="I25" s="17"/>
      <c r="K25" s="18"/>
    </row>
    <row r="26" spans="1:11" ht="12.75">
      <c r="A26" s="2" t="s">
        <v>81</v>
      </c>
      <c r="F26" s="92">
        <v>21</v>
      </c>
      <c r="G26" s="17"/>
      <c r="H26" s="17">
        <v>250</v>
      </c>
      <c r="I26" s="17"/>
      <c r="K26" s="18"/>
    </row>
    <row r="27" spans="6:11" ht="12.75">
      <c r="F27" s="93">
        <f>SUM(F23:F26)</f>
        <v>-200</v>
      </c>
      <c r="G27" s="14">
        <f>SUM(G23:G26)</f>
        <v>0</v>
      </c>
      <c r="H27" s="14">
        <f>SUM(H23:H26)</f>
        <v>-4956</v>
      </c>
      <c r="I27" s="17"/>
      <c r="K27" s="18">
        <f>SUM(K23:K24)</f>
        <v>-7545</v>
      </c>
    </row>
    <row r="28" spans="1:6" ht="12.75">
      <c r="A28" s="2" t="s">
        <v>59</v>
      </c>
      <c r="F28" s="5"/>
    </row>
    <row r="29" spans="2:11" ht="12.75">
      <c r="B29" s="2" t="s">
        <v>72</v>
      </c>
      <c r="F29" s="92">
        <v>-6194</v>
      </c>
      <c r="G29" s="17"/>
      <c r="H29" s="17">
        <v>-4598</v>
      </c>
      <c r="I29" s="17" t="s">
        <v>64</v>
      </c>
      <c r="K29" s="17">
        <v>-2828</v>
      </c>
    </row>
    <row r="30" spans="2:11" ht="12.75">
      <c r="B30" s="2" t="s">
        <v>73</v>
      </c>
      <c r="F30" s="94">
        <v>833</v>
      </c>
      <c r="G30" s="19"/>
      <c r="H30" s="19">
        <v>371</v>
      </c>
      <c r="I30" s="19" t="s">
        <v>64</v>
      </c>
      <c r="K30" s="17">
        <v>126</v>
      </c>
    </row>
    <row r="31" spans="2:11" ht="12.75">
      <c r="B31" s="2" t="s">
        <v>79</v>
      </c>
      <c r="F31" s="94">
        <v>0</v>
      </c>
      <c r="G31" s="19"/>
      <c r="H31" s="19">
        <v>11347</v>
      </c>
      <c r="I31" s="19"/>
      <c r="K31" s="17"/>
    </row>
    <row r="32" spans="1:11" ht="12.75">
      <c r="A32" s="2" t="s">
        <v>87</v>
      </c>
      <c r="F32" s="93">
        <f>SUM(F29:F30)</f>
        <v>-5361</v>
      </c>
      <c r="G32" s="17"/>
      <c r="H32" s="14">
        <f>SUM(H29:H31)</f>
        <v>7120</v>
      </c>
      <c r="I32" s="17"/>
      <c r="K32" s="14">
        <f>SUM(K29:K30)</f>
        <v>-2702</v>
      </c>
    </row>
    <row r="33" ht="12.75">
      <c r="F33" s="5"/>
    </row>
    <row r="34" spans="1:6" ht="12.75">
      <c r="A34" s="2" t="s">
        <v>60</v>
      </c>
      <c r="F34" s="5"/>
    </row>
    <row r="35" spans="2:11" ht="12.75">
      <c r="B35" s="2" t="s">
        <v>61</v>
      </c>
      <c r="F35" s="5">
        <v>0</v>
      </c>
      <c r="H35" s="3">
        <v>0</v>
      </c>
      <c r="K35" s="3">
        <v>7000</v>
      </c>
    </row>
    <row r="36" spans="2:11" ht="12.75">
      <c r="B36" s="2" t="s">
        <v>62</v>
      </c>
      <c r="F36" s="5">
        <v>-3300</v>
      </c>
      <c r="H36" s="3">
        <v>-2453</v>
      </c>
      <c r="I36" s="3" t="s">
        <v>64</v>
      </c>
      <c r="K36" s="3">
        <v>-59024</v>
      </c>
    </row>
    <row r="37" spans="1:11" ht="12.75">
      <c r="A37" s="2" t="s">
        <v>88</v>
      </c>
      <c r="F37" s="93">
        <f>SUM(F35:F36)</f>
        <v>-3300</v>
      </c>
      <c r="G37" s="17"/>
      <c r="H37" s="14">
        <f>SUM(H35:H36)</f>
        <v>-2453</v>
      </c>
      <c r="I37" s="17"/>
      <c r="K37" s="14">
        <f>SUM(K35:K36)</f>
        <v>-52024</v>
      </c>
    </row>
    <row r="38" ht="12.75">
      <c r="F38" s="5"/>
    </row>
    <row r="39" spans="1:11" ht="12.75">
      <c r="A39" s="2" t="s">
        <v>63</v>
      </c>
      <c r="E39" s="2" t="s">
        <v>64</v>
      </c>
      <c r="F39" s="5">
        <f>+F27+F32+F37</f>
        <v>-8861</v>
      </c>
      <c r="H39" s="3">
        <f>+H27+H32+H37</f>
        <v>-289</v>
      </c>
      <c r="K39" s="3">
        <f>+K27+K32+K37</f>
        <v>-62271</v>
      </c>
    </row>
    <row r="40" ht="12.75">
      <c r="F40" s="5"/>
    </row>
    <row r="41" spans="1:11" ht="12.75">
      <c r="A41" s="2" t="s">
        <v>116</v>
      </c>
      <c r="F41" s="5">
        <f>H45</f>
        <v>-5955</v>
      </c>
      <c r="H41" s="3">
        <v>-5798</v>
      </c>
      <c r="K41" s="3">
        <v>50917</v>
      </c>
    </row>
    <row r="42" ht="12.75">
      <c r="F42" s="5"/>
    </row>
    <row r="43" spans="1:11" ht="12.75">
      <c r="A43" s="2" t="s">
        <v>65</v>
      </c>
      <c r="F43" s="5">
        <v>-5</v>
      </c>
      <c r="H43" s="3">
        <v>132</v>
      </c>
      <c r="I43" s="3" t="s">
        <v>64</v>
      </c>
      <c r="K43" s="3">
        <v>558</v>
      </c>
    </row>
    <row r="44" ht="12.75">
      <c r="F44" s="5"/>
    </row>
    <row r="45" spans="1:11" ht="13.5" thickBot="1">
      <c r="A45" s="2" t="s">
        <v>117</v>
      </c>
      <c r="F45" s="75">
        <f>SUM(F39:F43)</f>
        <v>-14821</v>
      </c>
      <c r="G45" s="17"/>
      <c r="H45" s="12">
        <f>SUM(H39:H43)</f>
        <v>-5955</v>
      </c>
      <c r="I45" s="17"/>
      <c r="K45" s="12">
        <f>SUM(K39:K43)</f>
        <v>-10796</v>
      </c>
    </row>
    <row r="46" ht="13.5" thickTop="1">
      <c r="F46" s="5"/>
    </row>
    <row r="47" ht="12.75">
      <c r="F47" s="5"/>
    </row>
    <row r="48" ht="12.75">
      <c r="F48" s="5"/>
    </row>
    <row r="49" spans="1:6" ht="12.75">
      <c r="A49" s="2" t="s">
        <v>96</v>
      </c>
      <c r="F49" s="5"/>
    </row>
    <row r="50" spans="1:6" ht="12.75">
      <c r="A50" s="2" t="s">
        <v>82</v>
      </c>
      <c r="F50" s="5"/>
    </row>
    <row r="51" spans="1:6" ht="12.75">
      <c r="A51" s="2" t="s">
        <v>67</v>
      </c>
      <c r="F51" s="5"/>
    </row>
    <row r="52" ht="12.75">
      <c r="F52" s="5"/>
    </row>
    <row r="53" ht="12.75">
      <c r="F53" s="5"/>
    </row>
    <row r="54" ht="12.75">
      <c r="F54" s="5"/>
    </row>
    <row r="55" ht="12.75">
      <c r="F55" s="5"/>
    </row>
    <row r="56" ht="12.75">
      <c r="F56" s="5"/>
    </row>
  </sheetData>
  <printOptions/>
  <pageMargins left="0.9448818897637796" right="0.35433070866141736" top="0.984251968503937" bottom="0.5905511811023623" header="0.5118110236220472" footer="0.5118110236220472"/>
  <pageSetup fitToHeight="1" fitToWidth="1" horizontalDpi="600" verticalDpi="600" orientation="portrait" scale="92" r:id="rId1"/>
  <headerFooter alignWithMargins="0">
    <oddFooter>&amp;C&amp;"Times New Roman Special G1,Regular"&amp;11Page 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FACB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FACB BERHAD</dc:creator>
  <cp:keywords/>
  <dc:description/>
  <cp:lastModifiedBy>Karambunai Corp Bhd</cp:lastModifiedBy>
  <cp:lastPrinted>2006-05-29T01:51:43Z</cp:lastPrinted>
  <dcterms:created xsi:type="dcterms:W3CDTF">2003-05-30T02:44:22Z</dcterms:created>
  <dcterms:modified xsi:type="dcterms:W3CDTF">2006-05-29T09:20:01Z</dcterms:modified>
  <cp:category/>
  <cp:version/>
  <cp:contentType/>
  <cp:contentStatus/>
</cp:coreProperties>
</file>